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айс фасовка" sheetId="1" r:id="rId1"/>
    <sheet name="для производства" sheetId="2" r:id="rId2"/>
  </sheets>
  <definedNames>
    <definedName name="_xlnm.Print_Area" localSheetId="1">'для производства'!$A$1:$G$39</definedName>
  </definedNames>
  <calcPr fullCalcOnLoad="1"/>
</workbook>
</file>

<file path=xl/sharedStrings.xml><?xml version="1.0" encoding="utf-8"?>
<sst xmlns="http://schemas.openxmlformats.org/spreadsheetml/2006/main" count="145" uniqueCount="96">
  <si>
    <t>Общество с ограниченной ответственностью «Солнечный Круг»; Адрес:454007, г.Челябинск ул. Малогрузовая 1 оф 504 Тел. (351) 282-20-20, 270-71-87, (35144) 99-194; е-mail: sunkreis74@mail.ru;  ИНН 7452044140,  КПП 745201001  ОКВЭД 15.33         ОГРН 1057424040288 выдан ИФНС по Тракторозаводскому р-ну г.Челябинска 30 августа 2005г. р/сч 40702810300090006670 в ОАО «ЧЕЛЯБИНВЕСТБАНК» г. Челябинск БИК 047501779, К/С 30101810400000000779</t>
  </si>
  <si>
    <t>Оптовый прайс</t>
  </si>
  <si>
    <t>наименование</t>
  </si>
  <si>
    <t>Тара фасовка/кг.</t>
  </si>
  <si>
    <t>Количество шт. в упаковке</t>
  </si>
  <si>
    <t>самовывоз</t>
  </si>
  <si>
    <t>Доставка радиусе 500км</t>
  </si>
  <si>
    <t>Доставка в радиусе 1000км.</t>
  </si>
  <si>
    <t>Доставка в радиусе с выше 1000км.</t>
  </si>
  <si>
    <t>Томатная группа</t>
  </si>
  <si>
    <t>Томатная паста ГОСТ 25% с.в.</t>
  </si>
  <si>
    <t>СКО /1,0</t>
  </si>
  <si>
    <t>6 шт</t>
  </si>
  <si>
    <t>СКО/ 0,5</t>
  </si>
  <si>
    <t>Томатная паста ТУ 18% с.в.</t>
  </si>
  <si>
    <r>
      <t xml:space="preserve">Томатный соус ГОСТ :                                     </t>
    </r>
    <r>
      <rPr>
        <sz val="10"/>
        <rFont val="Times New Roman"/>
        <family val="1"/>
      </rPr>
      <t xml:space="preserve"> краснодарский, острый, шашлычный.</t>
    </r>
  </si>
  <si>
    <t>СКО/ 1,0</t>
  </si>
  <si>
    <r>
      <t xml:space="preserve">Томатный соус ТУ :                                           </t>
    </r>
    <r>
      <rPr>
        <sz val="10"/>
        <rFont val="Times New Roman"/>
        <family val="1"/>
      </rPr>
      <t xml:space="preserve"> краснодарский, острый, шашлычный.</t>
    </r>
  </si>
  <si>
    <t>Готовые приправы</t>
  </si>
  <si>
    <r>
      <t xml:space="preserve">Аджика:                                                                 </t>
    </r>
    <r>
      <rPr>
        <sz val="10"/>
        <rFont val="Times New Roman"/>
        <family val="1"/>
      </rPr>
      <t>Восточная, Острая.</t>
    </r>
  </si>
  <si>
    <t>СКО/ 0,28</t>
  </si>
  <si>
    <t>12 шт</t>
  </si>
  <si>
    <r>
      <t xml:space="preserve">Горчица:                                                                 </t>
    </r>
    <r>
      <rPr>
        <sz val="10"/>
        <rFont val="Times New Roman"/>
        <family val="1"/>
      </rPr>
      <t>Русская, Столовая, Ароматная.</t>
    </r>
  </si>
  <si>
    <t>СКО /0,25</t>
  </si>
  <si>
    <t>Специи</t>
  </si>
  <si>
    <t>Горчичный порошок высший сорт</t>
  </si>
  <si>
    <t>пакет 100 гр.</t>
  </si>
  <si>
    <t>Сладкая консервация</t>
  </si>
  <si>
    <r>
      <t>Повидло для выпечки 69%с.в.:</t>
    </r>
    <r>
      <rPr>
        <sz val="10"/>
        <rFont val="Times New Roman"/>
        <family val="1"/>
      </rPr>
      <t xml:space="preserve"> Яблоко, абрикос, клюква, клубника, вишня, малина,  персик, слива и др.</t>
    </r>
  </si>
  <si>
    <t>п/э ведро</t>
  </si>
  <si>
    <t>4 шт</t>
  </si>
  <si>
    <t>8 шт</t>
  </si>
  <si>
    <r>
      <t>Повидло ГОСТ 63%с.в.</t>
    </r>
    <r>
      <rPr>
        <sz val="10"/>
        <rFont val="Times New Roman"/>
        <family val="1"/>
      </rPr>
      <t>:                                  Яблоко, абрикос, персик</t>
    </r>
  </si>
  <si>
    <t>СКО/ 0,55</t>
  </si>
  <si>
    <r>
      <t>Повидло «К чаю» 50%с.в.:</t>
    </r>
    <r>
      <rPr>
        <sz val="10"/>
        <rFont val="Times New Roman"/>
        <family val="1"/>
      </rPr>
      <t xml:space="preserve"> </t>
    </r>
  </si>
  <si>
    <t>Яблоко, абрикос, клюква, клубника, вишня, малина, персик, слива и др.</t>
  </si>
  <si>
    <r>
      <t>Повидло «Десерт» 35%с.в.:</t>
    </r>
    <r>
      <rPr>
        <sz val="10"/>
        <rFont val="Times New Roman"/>
        <family val="1"/>
      </rPr>
      <t xml:space="preserve">  </t>
    </r>
  </si>
  <si>
    <t>СКО/ 0,50</t>
  </si>
  <si>
    <t>Варенье абрикосовое ГОСТ 70%с.в.</t>
  </si>
  <si>
    <t>СКО /1,2</t>
  </si>
  <si>
    <t>СКО/ 0,6</t>
  </si>
  <si>
    <t>Срок хранения  составляет 6-12 месяцев.  Ассортиментный перечень не является исчерпывающим.  Изготовим  продукцию из перечисленных групп товара в любой упаковке  по желанию клиента. Форма оплаты любая. Отгрузка производится в кратчайшие сроки. Гибкий подход к каждому клиенту.</t>
  </si>
  <si>
    <t>Общество с ограниченной ответственностью «Солнечный Круг»; Адрес:454007, г.Челябинск ул. Малогрузовая 1 оф 504 Тел. (351) 282-20-20, 270-71-87, (35144) 99-194;   е-mail: sunkreis74@mail.ru;  ИНН 7452044140,  КПП 745201001  ОКВЭД 15.33         ОГРН 1057424040288 выдан ИФНС по Тракторозаводскому р-ну г.Челябинска 30 августа 2005г. р/сч 40702810300090006670 в ОАО «ЧЕЛЯБИНВЕСТБАНК» г. Челябинск БИК 047501779, К/С 30101810400000000779</t>
  </si>
  <si>
    <t>Наименование</t>
  </si>
  <si>
    <t>тара фасовка</t>
  </si>
  <si>
    <t>% сухих в-в</t>
  </si>
  <si>
    <t>Доставка в радиусе 500км.</t>
  </si>
  <si>
    <t xml:space="preserve"> Повидло</t>
  </si>
  <si>
    <t>Повидло (термостабильное) ТУ яблоко, абрикос, клюква, клубника, вишня, малина и др.</t>
  </si>
  <si>
    <t>гофрокороб 15кг</t>
  </si>
  <si>
    <t>Повидло ГОСТ яблочное (не термостабильное)</t>
  </si>
  <si>
    <t xml:space="preserve"> Подварка</t>
  </si>
  <si>
    <r>
      <t xml:space="preserve">Подварка (не термостабильная) ТУ-1   яблоко, абрикос, клюква, клубника, вишня, малина и др                         </t>
    </r>
    <r>
      <rPr>
        <b/>
        <u val="single"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</t>
    </r>
  </si>
  <si>
    <t>Подварка (средняя термостабильность) ТУ-2                                                                    яблоко, абрикос, клюква, клубника, вишня, малина и др.</t>
  </si>
  <si>
    <t>Подварка (высокая термостабильность) ТУ-3                                                                      яблоко, абрикос, клюква, клубника, вишня, малина и др.</t>
  </si>
  <si>
    <t xml:space="preserve"> Конфитюр</t>
  </si>
  <si>
    <t>Конфитюр Т61 ( высокая термостабильный) ТУ  абрикос, клубника, малина, вишня и др.</t>
  </si>
  <si>
    <t>61-63%</t>
  </si>
  <si>
    <t>Конфитюр Т61 (термостабильный ) ТУ яблоко, клюква, клубника, вишня, малина и др.</t>
  </si>
  <si>
    <t xml:space="preserve">Конфитюр, Джем </t>
  </si>
  <si>
    <t>Конфитюр ВТ 69 (высокая термостабильность) ТУ яблоко, абрикос, клюква, клубника, вишня, малина и др.</t>
  </si>
  <si>
    <t>69-71%</t>
  </si>
  <si>
    <t>Джем ВТ 69 (высокая термостабильность) ТУ яблоко, абрикос, клюква, клубника, вишня, малина и др.</t>
  </si>
  <si>
    <t>Джем Т69 (средняя термостабильность) ТУ яблоко, абрикос, клюква, клубника, вишня, малина и др.</t>
  </si>
  <si>
    <t>Фруктово ягодные наполнители (мармеладная консистенция)</t>
  </si>
  <si>
    <t>ФЯН М69 (не термостабильный) ТУ яблоко, абрикос, клюква, клубника, вишня, малина, персик, слива, апельсин, лимон</t>
  </si>
  <si>
    <t>ФЯН МТ69(термостабильный) ТУ яблоко, абрикос, клюква, клубника, вишня, малина, персик, слива, апельсин, лимон</t>
  </si>
  <si>
    <t>69-70%</t>
  </si>
  <si>
    <t>Так же можем предложить следующую продукцию:</t>
  </si>
  <si>
    <t xml:space="preserve">Сырье для производителей </t>
  </si>
  <si>
    <t>вес</t>
  </si>
  <si>
    <t>Доставка в радиусе  с выше 1000км.</t>
  </si>
  <si>
    <t>Весовое горчичное масло ( с тарой потребителя)</t>
  </si>
  <si>
    <t>1 кг</t>
  </si>
  <si>
    <t>Горчичный порошок в/с</t>
  </si>
  <si>
    <t>1 мешок 30кг</t>
  </si>
  <si>
    <t>30,00 за 1 кг</t>
  </si>
  <si>
    <t xml:space="preserve">Горчичный порошок 1с </t>
  </si>
  <si>
    <t>1 мешок 20кг</t>
  </si>
  <si>
    <t>Мальтодекстрин DE 15-20</t>
  </si>
  <si>
    <t>1 мешок 25 кг</t>
  </si>
  <si>
    <t>Кориандр</t>
  </si>
  <si>
    <t>1 мешок 32 кг</t>
  </si>
  <si>
    <t>34,0,0 за 1кг.</t>
  </si>
  <si>
    <t>Сок яблочный концентрированный 70%</t>
  </si>
  <si>
    <t>1 бочка 200 кг</t>
  </si>
  <si>
    <t>48,00 за кг.</t>
  </si>
  <si>
    <t xml:space="preserve">стекло банка 0,250 гр </t>
  </si>
  <si>
    <t>1шт</t>
  </si>
  <si>
    <t>Горчичное масло в/с</t>
  </si>
  <si>
    <t>п/э бутылка/ влож.</t>
  </si>
  <si>
    <t>0,5 кг/20</t>
  </si>
  <si>
    <t>Горчичное масло 1 с</t>
  </si>
  <si>
    <t>4,5 кг/ 3</t>
  </si>
  <si>
    <r>
      <t xml:space="preserve">288,00 </t>
    </r>
    <r>
      <rPr>
        <sz val="10"/>
        <rFont val="Times New Roman"/>
        <family val="1"/>
      </rPr>
      <t>(64руб. за кг)</t>
    </r>
  </si>
  <si>
    <t>Срок хранения  составляет 6-12 месяцев.  Ассортиментный перечень не является исчерпывающим, по заказу клиента возможно изготовление продукции с увеличиным содержанием фруктовой части,  фасовка в ПЭТ ведра емкостью 5-20 кг. Цена регулируется в зависимости от объема заказа и формы оплаты.  Отгрузка производится в кратчайшие сроки. Индивидуальный подход к каждому клиенту.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</si>
</sst>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0.0"/>
    <numFmt numFmtId="168" formatCode="0%"/>
  </numFmts>
  <fonts count="15">
    <font>
      <sz val="10"/>
      <name val="Arial Cyr"/>
      <family val="2"/>
    </font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2"/>
    </font>
    <font>
      <b/>
      <u val="single"/>
      <sz val="20"/>
      <color indexed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b/>
      <sz val="10"/>
      <color indexed="10"/>
      <name val="Times New Roman"/>
      <family val="1"/>
    </font>
    <font>
      <b/>
      <u val="single"/>
      <sz val="24"/>
      <color indexed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9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 wrapText="1" shrinkToFit="1"/>
    </xf>
    <xf numFmtId="164" fontId="3" fillId="0" borderId="0" xfId="0" applyFont="1" applyAlignment="1">
      <alignment horizontal="center" vertical="center" wrapText="1" shrinkToFit="1"/>
    </xf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top" wrapText="1"/>
    </xf>
    <xf numFmtId="164" fontId="2" fillId="2" borderId="3" xfId="0" applyFont="1" applyFill="1" applyBorder="1" applyAlignment="1">
      <alignment horizontal="center" vertical="top" wrapText="1"/>
    </xf>
    <xf numFmtId="164" fontId="2" fillId="2" borderId="2" xfId="0" applyFont="1" applyFill="1" applyBorder="1" applyAlignment="1">
      <alignment horizontal="center" vertical="center" wrapText="1"/>
    </xf>
    <xf numFmtId="164" fontId="7" fillId="3" borderId="4" xfId="0" applyFont="1" applyFill="1" applyBorder="1" applyAlignment="1">
      <alignment horizontal="center" vertical="center" wrapText="1"/>
    </xf>
    <xf numFmtId="164" fontId="8" fillId="0" borderId="5" xfId="0" applyFont="1" applyBorder="1" applyAlignment="1">
      <alignment horizontal="center" vertical="top" wrapText="1"/>
    </xf>
    <xf numFmtId="164" fontId="6" fillId="0" borderId="5" xfId="0" applyFont="1" applyBorder="1" applyAlignment="1">
      <alignment horizontal="center" vertical="center" wrapText="1"/>
    </xf>
    <xf numFmtId="164" fontId="6" fillId="2" borderId="5" xfId="0" applyFont="1" applyFill="1" applyBorder="1" applyAlignment="1">
      <alignment horizontal="center" vertical="top" wrapText="1"/>
    </xf>
    <xf numFmtId="164" fontId="6" fillId="2" borderId="5" xfId="0" applyFont="1" applyFill="1" applyBorder="1" applyAlignment="1">
      <alignment horizontal="center" vertical="center" wrapText="1"/>
    </xf>
    <xf numFmtId="164" fontId="6" fillId="2" borderId="6" xfId="0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horizontal="center" vertical="center" wrapText="1"/>
    </xf>
    <xf numFmtId="164" fontId="3" fillId="0" borderId="8" xfId="0" applyFont="1" applyBorder="1" applyAlignment="1">
      <alignment horizontal="center" vertical="top" wrapText="1"/>
    </xf>
    <xf numFmtId="164" fontId="3" fillId="0" borderId="9" xfId="0" applyFont="1" applyBorder="1" applyAlignment="1">
      <alignment horizontal="center" vertical="top" wrapText="1"/>
    </xf>
    <xf numFmtId="164" fontId="3" fillId="0" borderId="9" xfId="0" applyFont="1" applyBorder="1" applyAlignment="1">
      <alignment horizontal="center" vertical="center" wrapText="1"/>
    </xf>
    <xf numFmtId="164" fontId="3" fillId="2" borderId="9" xfId="0" applyFont="1" applyFill="1" applyBorder="1" applyAlignment="1">
      <alignment horizontal="center" vertical="center" wrapText="1"/>
    </xf>
    <xf numFmtId="164" fontId="9" fillId="2" borderId="9" xfId="0" applyFont="1" applyFill="1" applyBorder="1" applyAlignment="1">
      <alignment horizontal="center" vertical="center" shrinkToFit="1"/>
    </xf>
    <xf numFmtId="164" fontId="9" fillId="0" borderId="10" xfId="0" applyFont="1" applyBorder="1" applyAlignment="1">
      <alignment horizontal="center" vertical="center"/>
    </xf>
    <xf numFmtId="164" fontId="3" fillId="0" borderId="11" xfId="0" applyFont="1" applyBorder="1" applyAlignment="1">
      <alignment horizontal="center" vertical="top" wrapText="1"/>
    </xf>
    <xf numFmtId="164" fontId="3" fillId="0" borderId="12" xfId="0" applyFont="1" applyBorder="1" applyAlignment="1">
      <alignment horizontal="center" vertical="top" wrapText="1"/>
    </xf>
    <xf numFmtId="164" fontId="3" fillId="0" borderId="12" xfId="0" applyFont="1" applyBorder="1" applyAlignment="1">
      <alignment horizontal="center" vertical="center" wrapText="1"/>
    </xf>
    <xf numFmtId="164" fontId="3" fillId="2" borderId="12" xfId="0" applyFont="1" applyFill="1" applyBorder="1" applyAlignment="1">
      <alignment horizontal="center" vertical="center" wrapText="1"/>
    </xf>
    <xf numFmtId="164" fontId="9" fillId="2" borderId="12" xfId="0" applyFont="1" applyFill="1" applyBorder="1" applyAlignment="1">
      <alignment horizontal="center" vertical="center" shrinkToFit="1"/>
    </xf>
    <xf numFmtId="164" fontId="9" fillId="0" borderId="13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wrapText="1"/>
    </xf>
    <xf numFmtId="164" fontId="3" fillId="0" borderId="14" xfId="0" applyFont="1" applyBorder="1" applyAlignment="1">
      <alignment horizontal="center" vertical="top" wrapText="1"/>
    </xf>
    <xf numFmtId="164" fontId="3" fillId="0" borderId="15" xfId="0" applyFont="1" applyBorder="1" applyAlignment="1">
      <alignment horizontal="center" vertical="top" wrapText="1"/>
    </xf>
    <xf numFmtId="164" fontId="3" fillId="0" borderId="15" xfId="0" applyFont="1" applyBorder="1" applyAlignment="1">
      <alignment horizontal="center" vertical="center" wrapText="1"/>
    </xf>
    <xf numFmtId="164" fontId="3" fillId="2" borderId="15" xfId="0" applyFont="1" applyFill="1" applyBorder="1" applyAlignment="1">
      <alignment horizontal="center" vertical="center" wrapText="1"/>
    </xf>
    <xf numFmtId="164" fontId="9" fillId="2" borderId="15" xfId="0" applyFont="1" applyFill="1" applyBorder="1" applyAlignment="1">
      <alignment horizontal="center" vertical="center" shrinkToFit="1"/>
    </xf>
    <xf numFmtId="164" fontId="9" fillId="0" borderId="16" xfId="0" applyFont="1" applyBorder="1" applyAlignment="1">
      <alignment horizontal="center" vertical="center"/>
    </xf>
    <xf numFmtId="164" fontId="3" fillId="0" borderId="17" xfId="0" applyFont="1" applyBorder="1" applyAlignment="1">
      <alignment horizontal="center" vertical="top" wrapText="1"/>
    </xf>
    <xf numFmtId="164" fontId="3" fillId="0" borderId="18" xfId="0" applyFont="1" applyBorder="1" applyAlignment="1">
      <alignment horizontal="center" vertical="top" wrapText="1"/>
    </xf>
    <xf numFmtId="164" fontId="3" fillId="0" borderId="18" xfId="0" applyFont="1" applyBorder="1" applyAlignment="1">
      <alignment horizontal="center" vertical="center" wrapText="1"/>
    </xf>
    <xf numFmtId="164" fontId="3" fillId="2" borderId="18" xfId="0" applyFont="1" applyFill="1" applyBorder="1" applyAlignment="1">
      <alignment horizontal="center" vertical="center" wrapText="1"/>
    </xf>
    <xf numFmtId="164" fontId="9" fillId="2" borderId="18" xfId="0" applyFont="1" applyFill="1" applyBorder="1" applyAlignment="1">
      <alignment horizontal="center" vertical="center" shrinkToFit="1"/>
    </xf>
    <xf numFmtId="164" fontId="9" fillId="0" borderId="19" xfId="0" applyFont="1" applyBorder="1" applyAlignment="1">
      <alignment horizontal="center" vertical="center"/>
    </xf>
    <xf numFmtId="164" fontId="3" fillId="0" borderId="20" xfId="0" applyFont="1" applyBorder="1" applyAlignment="1">
      <alignment horizontal="center" vertical="top" wrapText="1"/>
    </xf>
    <xf numFmtId="165" fontId="3" fillId="2" borderId="21" xfId="0" applyNumberFormat="1" applyFont="1" applyFill="1" applyBorder="1" applyAlignment="1">
      <alignment horizontal="center" vertical="center" wrapText="1"/>
    </xf>
    <xf numFmtId="165" fontId="3" fillId="2" borderId="22" xfId="0" applyNumberFormat="1" applyFont="1" applyFill="1" applyBorder="1" applyAlignment="1">
      <alignment horizontal="center" vertical="center" wrapText="1"/>
    </xf>
    <xf numFmtId="166" fontId="3" fillId="2" borderId="21" xfId="0" applyNumberFormat="1" applyFont="1" applyFill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top" wrapText="1"/>
    </xf>
    <xf numFmtId="164" fontId="3" fillId="0" borderId="5" xfId="0" applyFont="1" applyBorder="1" applyAlignment="1">
      <alignment horizontal="center" vertical="center" wrapText="1"/>
    </xf>
    <xf numFmtId="164" fontId="3" fillId="2" borderId="5" xfId="0" applyFont="1" applyFill="1" applyBorder="1" applyAlignment="1">
      <alignment horizontal="center" vertical="center" wrapText="1"/>
    </xf>
    <xf numFmtId="164" fontId="9" fillId="2" borderId="5" xfId="0" applyFont="1" applyFill="1" applyBorder="1" applyAlignment="1">
      <alignment horizontal="center" vertical="center" shrinkToFit="1"/>
    </xf>
    <xf numFmtId="164" fontId="9" fillId="0" borderId="6" xfId="0" applyFont="1" applyBorder="1" applyAlignment="1">
      <alignment horizontal="center" vertical="center"/>
    </xf>
    <xf numFmtId="164" fontId="3" fillId="0" borderId="23" xfId="0" applyFont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4" fontId="3" fillId="0" borderId="20" xfId="0" applyFont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4" fontId="7" fillId="3" borderId="4" xfId="0" applyFont="1" applyFill="1" applyBorder="1" applyAlignment="1">
      <alignment horizontal="center" vertical="top" wrapText="1"/>
    </xf>
    <xf numFmtId="165" fontId="3" fillId="2" borderId="5" xfId="0" applyNumberFormat="1" applyFont="1" applyFill="1" applyBorder="1" applyAlignment="1">
      <alignment horizontal="center" vertical="center" wrapText="1"/>
    </xf>
    <xf numFmtId="164" fontId="3" fillId="0" borderId="24" xfId="0" applyFont="1" applyBorder="1" applyAlignment="1">
      <alignment horizontal="center" vertical="center" wrapText="1"/>
    </xf>
    <xf numFmtId="164" fontId="3" fillId="0" borderId="25" xfId="0" applyFont="1" applyBorder="1" applyAlignment="1">
      <alignment horizontal="center" vertical="center" wrapText="1"/>
    </xf>
    <xf numFmtId="164" fontId="3" fillId="2" borderId="25" xfId="0" applyFont="1" applyFill="1" applyBorder="1" applyAlignment="1">
      <alignment horizontal="center" vertical="center" wrapText="1"/>
    </xf>
    <xf numFmtId="165" fontId="3" fillId="2" borderId="26" xfId="0" applyNumberFormat="1" applyFont="1" applyFill="1" applyBorder="1" applyAlignment="1">
      <alignment horizontal="center" vertical="center" wrapText="1"/>
    </xf>
    <xf numFmtId="164" fontId="9" fillId="0" borderId="27" xfId="0" applyFont="1" applyBorder="1" applyAlignment="1">
      <alignment horizontal="center" vertical="center"/>
    </xf>
    <xf numFmtId="164" fontId="7" fillId="3" borderId="28" xfId="0" applyFont="1" applyFill="1" applyBorder="1" applyAlignment="1">
      <alignment horizontal="center" vertical="top" wrapText="1"/>
    </xf>
    <xf numFmtId="164" fontId="3" fillId="0" borderId="29" xfId="0" applyFont="1" applyBorder="1" applyAlignment="1">
      <alignment horizontal="center" vertical="top" wrapText="1"/>
    </xf>
    <xf numFmtId="164" fontId="6" fillId="0" borderId="29" xfId="0" applyFont="1" applyBorder="1" applyAlignment="1">
      <alignment horizontal="center" vertical="center" wrapText="1"/>
    </xf>
    <xf numFmtId="164" fontId="6" fillId="2" borderId="29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 wrapText="1"/>
    </xf>
    <xf numFmtId="164" fontId="3" fillId="0" borderId="30" xfId="0" applyFont="1" applyBorder="1" applyAlignment="1">
      <alignment horizontal="center" vertical="top" wrapText="1"/>
    </xf>
    <xf numFmtId="164" fontId="3" fillId="2" borderId="30" xfId="0" applyFont="1" applyFill="1" applyBorder="1" applyAlignment="1">
      <alignment horizontal="center" vertical="top" wrapText="1"/>
    </xf>
    <xf numFmtId="164" fontId="9" fillId="2" borderId="30" xfId="0" applyFont="1" applyFill="1" applyBorder="1" applyAlignment="1">
      <alignment/>
    </xf>
    <xf numFmtId="164" fontId="9" fillId="0" borderId="31" xfId="0" applyFont="1" applyBorder="1" applyAlignment="1">
      <alignment/>
    </xf>
    <xf numFmtId="164" fontId="3" fillId="0" borderId="32" xfId="0" applyFont="1" applyBorder="1" applyAlignment="1">
      <alignment horizontal="center" vertical="top" wrapText="1"/>
    </xf>
    <xf numFmtId="164" fontId="3" fillId="0" borderId="33" xfId="0" applyFont="1" applyBorder="1" applyAlignment="1">
      <alignment horizontal="center" vertical="top" wrapText="1"/>
    </xf>
    <xf numFmtId="164" fontId="3" fillId="0" borderId="34" xfId="0" applyFont="1" applyBorder="1" applyAlignment="1">
      <alignment horizontal="center" vertical="top" wrapText="1"/>
    </xf>
    <xf numFmtId="164" fontId="3" fillId="0" borderId="34" xfId="0" applyFont="1" applyBorder="1" applyAlignment="1">
      <alignment horizontal="center" vertical="center" wrapText="1"/>
    </xf>
    <xf numFmtId="164" fontId="3" fillId="2" borderId="34" xfId="0" applyFont="1" applyFill="1" applyBorder="1" applyAlignment="1">
      <alignment horizontal="center" vertical="center" wrapText="1"/>
    </xf>
    <xf numFmtId="164" fontId="9" fillId="2" borderId="34" xfId="0" applyFont="1" applyFill="1" applyBorder="1" applyAlignment="1">
      <alignment horizontal="center" vertical="center" shrinkToFit="1"/>
    </xf>
    <xf numFmtId="164" fontId="9" fillId="0" borderId="35" xfId="0" applyFont="1" applyBorder="1" applyAlignment="1">
      <alignment horizontal="center" vertical="center"/>
    </xf>
    <xf numFmtId="167" fontId="3" fillId="0" borderId="33" xfId="0" applyNumberFormat="1" applyFont="1" applyBorder="1" applyAlignment="1">
      <alignment horizontal="center" vertical="top" wrapText="1"/>
    </xf>
    <xf numFmtId="165" fontId="3" fillId="2" borderId="34" xfId="0" applyNumberFormat="1" applyFont="1" applyFill="1" applyBorder="1" applyAlignment="1">
      <alignment horizontal="center" vertical="center" wrapText="1"/>
    </xf>
    <xf numFmtId="164" fontId="3" fillId="0" borderId="36" xfId="0" applyFont="1" applyBorder="1" applyAlignment="1">
      <alignment horizontal="center" vertical="top" wrapText="1"/>
    </xf>
    <xf numFmtId="164" fontId="3" fillId="0" borderId="37" xfId="0" applyFont="1" applyBorder="1" applyAlignment="1">
      <alignment horizontal="center" vertical="top" wrapText="1"/>
    </xf>
    <xf numFmtId="164" fontId="3" fillId="0" borderId="38" xfId="0" applyFont="1" applyBorder="1" applyAlignment="1">
      <alignment horizontal="center" vertical="top" wrapText="1"/>
    </xf>
    <xf numFmtId="164" fontId="3" fillId="0" borderId="38" xfId="0" applyFont="1" applyBorder="1" applyAlignment="1">
      <alignment horizontal="center" vertical="center" wrapText="1"/>
    </xf>
    <xf numFmtId="164" fontId="3" fillId="2" borderId="38" xfId="0" applyFont="1" applyFill="1" applyBorder="1" applyAlignment="1">
      <alignment horizontal="center" vertical="center" wrapText="1"/>
    </xf>
    <xf numFmtId="165" fontId="3" fillId="2" borderId="39" xfId="0" applyNumberFormat="1" applyFont="1" applyFill="1" applyBorder="1" applyAlignment="1">
      <alignment horizontal="center" vertical="center" wrapText="1"/>
    </xf>
    <xf numFmtId="164" fontId="9" fillId="0" borderId="40" xfId="0" applyFont="1" applyBorder="1" applyAlignment="1">
      <alignment horizontal="center" vertical="center"/>
    </xf>
    <xf numFmtId="164" fontId="3" fillId="0" borderId="41" xfId="0" applyFont="1" applyBorder="1" applyAlignment="1">
      <alignment horizontal="center" vertical="top" wrapText="1"/>
    </xf>
    <xf numFmtId="164" fontId="3" fillId="0" borderId="41" xfId="0" applyFont="1" applyBorder="1" applyAlignment="1">
      <alignment horizontal="center" vertical="center" wrapText="1"/>
    </xf>
    <xf numFmtId="164" fontId="3" fillId="2" borderId="41" xfId="0" applyFont="1" applyFill="1" applyBorder="1" applyAlignment="1">
      <alignment horizontal="center" vertical="center" wrapText="1"/>
    </xf>
    <xf numFmtId="165" fontId="3" fillId="2" borderId="41" xfId="0" applyNumberFormat="1" applyFont="1" applyFill="1" applyBorder="1" applyAlignment="1">
      <alignment horizontal="center" vertical="center" wrapText="1"/>
    </xf>
    <xf numFmtId="164" fontId="9" fillId="0" borderId="42" xfId="0" applyFont="1" applyBorder="1" applyAlignment="1">
      <alignment horizontal="center" vertical="center"/>
    </xf>
    <xf numFmtId="165" fontId="3" fillId="2" borderId="43" xfId="0" applyNumberFormat="1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center" wrapText="1"/>
    </xf>
    <xf numFmtId="164" fontId="8" fillId="0" borderId="23" xfId="0" applyFont="1" applyBorder="1" applyAlignment="1">
      <alignment horizontal="center" vertical="center" wrapText="1"/>
    </xf>
    <xf numFmtId="164" fontId="3" fillId="0" borderId="44" xfId="0" applyFont="1" applyBorder="1" applyAlignment="1">
      <alignment horizontal="center" vertical="top" wrapText="1"/>
    </xf>
    <xf numFmtId="165" fontId="3" fillId="2" borderId="45" xfId="0" applyNumberFormat="1" applyFont="1" applyFill="1" applyBorder="1" applyAlignment="1">
      <alignment horizontal="center" vertical="center" wrapText="1"/>
    </xf>
    <xf numFmtId="164" fontId="3" fillId="0" borderId="46" xfId="0" applyFont="1" applyBorder="1" applyAlignment="1">
      <alignment horizontal="center" vertical="top" wrapText="1"/>
    </xf>
    <xf numFmtId="164" fontId="8" fillId="0" borderId="46" xfId="0" applyFont="1" applyBorder="1" applyAlignment="1">
      <alignment horizontal="center" vertical="top" wrapText="1"/>
    </xf>
    <xf numFmtId="165" fontId="3" fillId="2" borderId="47" xfId="0" applyNumberFormat="1" applyFont="1" applyFill="1" applyBorder="1" applyAlignment="1">
      <alignment horizontal="center" vertical="center" wrapText="1"/>
    </xf>
    <xf numFmtId="164" fontId="3" fillId="0" borderId="48" xfId="0" applyFont="1" applyBorder="1" applyAlignment="1">
      <alignment horizontal="center" vertical="top" wrapText="1"/>
    </xf>
    <xf numFmtId="165" fontId="3" fillId="2" borderId="15" xfId="0" applyNumberFormat="1" applyFont="1" applyFill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top" wrapText="1"/>
    </xf>
    <xf numFmtId="164" fontId="8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center" vertical="center" wrapText="1"/>
    </xf>
    <xf numFmtId="164" fontId="3" fillId="2" borderId="0" xfId="0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center"/>
    </xf>
    <xf numFmtId="164" fontId="10" fillId="0" borderId="0" xfId="0" applyFont="1" applyBorder="1" applyAlignment="1">
      <alignment horizontal="left" vertical="center" wrapText="1" shrinkToFit="1"/>
    </xf>
    <xf numFmtId="164" fontId="0" fillId="2" borderId="0" xfId="0" applyFill="1" applyAlignment="1">
      <alignment/>
    </xf>
    <xf numFmtId="164" fontId="11" fillId="0" borderId="1" xfId="0" applyFont="1" applyBorder="1" applyAlignment="1">
      <alignment horizontal="center" vertical="center" wrapText="1"/>
    </xf>
    <xf numFmtId="164" fontId="6" fillId="0" borderId="20" xfId="0" applyFont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top" wrapText="1"/>
    </xf>
    <xf numFmtId="164" fontId="6" fillId="2" borderId="20" xfId="0" applyFont="1" applyFill="1" applyBorder="1" applyAlignment="1">
      <alignment horizontal="center" vertical="center" wrapText="1"/>
    </xf>
    <xf numFmtId="164" fontId="7" fillId="3" borderId="28" xfId="0" applyFont="1" applyFill="1" applyBorder="1" applyAlignment="1">
      <alignment horizontal="center" vertical="center" wrapText="1"/>
    </xf>
    <xf numFmtId="164" fontId="12" fillId="0" borderId="49" xfId="0" applyFont="1" applyBorder="1" applyAlignment="1">
      <alignment vertical="top" wrapText="1"/>
    </xf>
    <xf numFmtId="164" fontId="13" fillId="0" borderId="33" xfId="0" applyFont="1" applyBorder="1" applyAlignment="1">
      <alignment horizontal="center" vertical="top" wrapText="1"/>
    </xf>
    <xf numFmtId="168" fontId="13" fillId="0" borderId="34" xfId="0" applyNumberFormat="1" applyFont="1" applyBorder="1" applyAlignment="1">
      <alignment horizontal="center" vertical="top" wrapText="1"/>
    </xf>
    <xf numFmtId="164" fontId="13" fillId="0" borderId="34" xfId="0" applyFont="1" applyBorder="1" applyAlignment="1">
      <alignment horizontal="center" vertical="center" wrapText="1"/>
    </xf>
    <xf numFmtId="164" fontId="9" fillId="0" borderId="35" xfId="0" applyFont="1" applyBorder="1" applyAlignment="1">
      <alignment/>
    </xf>
    <xf numFmtId="164" fontId="9" fillId="0" borderId="0" xfId="0" applyFont="1" applyAlignment="1">
      <alignment/>
    </xf>
    <xf numFmtId="164" fontId="2" fillId="0" borderId="23" xfId="0" applyFont="1" applyBorder="1" applyAlignment="1">
      <alignment horizontal="left" vertical="center" wrapText="1"/>
    </xf>
    <xf numFmtId="164" fontId="13" fillId="0" borderId="36" xfId="0" applyFont="1" applyBorder="1" applyAlignment="1">
      <alignment horizontal="center" vertical="top" wrapText="1"/>
    </xf>
    <xf numFmtId="168" fontId="3" fillId="0" borderId="12" xfId="0" applyNumberFormat="1" applyFont="1" applyBorder="1" applyAlignment="1">
      <alignment horizontal="center" vertical="top" wrapText="1"/>
    </xf>
    <xf numFmtId="164" fontId="9" fillId="0" borderId="13" xfId="0" applyFont="1" applyBorder="1" applyAlignment="1">
      <alignment/>
    </xf>
    <xf numFmtId="164" fontId="3" fillId="0" borderId="29" xfId="0" applyFont="1" applyBorder="1" applyAlignment="1">
      <alignment horizontal="center" vertical="center" wrapText="1"/>
    </xf>
    <xf numFmtId="164" fontId="3" fillId="2" borderId="29" xfId="0" applyFont="1" applyFill="1" applyBorder="1" applyAlignment="1">
      <alignment horizontal="center" vertical="center" wrapText="1"/>
    </xf>
    <xf numFmtId="164" fontId="9" fillId="2" borderId="29" xfId="0" applyFont="1" applyFill="1" applyBorder="1" applyAlignment="1">
      <alignment horizontal="center" vertical="center" shrinkToFit="1"/>
    </xf>
    <xf numFmtId="164" fontId="9" fillId="0" borderId="3" xfId="0" applyFont="1" applyBorder="1" applyAlignment="1">
      <alignment/>
    </xf>
    <xf numFmtId="164" fontId="2" fillId="0" borderId="49" xfId="0" applyFont="1" applyBorder="1" applyAlignment="1">
      <alignment vertical="top" wrapText="1"/>
    </xf>
    <xf numFmtId="168" fontId="3" fillId="0" borderId="34" xfId="0" applyNumberFormat="1" applyFont="1" applyBorder="1" applyAlignment="1">
      <alignment horizontal="center" vertical="top" wrapText="1"/>
    </xf>
    <xf numFmtId="164" fontId="2" fillId="0" borderId="50" xfId="0" applyFont="1" applyBorder="1" applyAlignment="1">
      <alignment vertical="top" wrapText="1"/>
    </xf>
    <xf numFmtId="164" fontId="2" fillId="0" borderId="51" xfId="0" applyFont="1" applyBorder="1" applyAlignment="1">
      <alignment vertical="top" wrapText="1"/>
    </xf>
    <xf numFmtId="164" fontId="13" fillId="0" borderId="52" xfId="0" applyFont="1" applyBorder="1" applyAlignment="1">
      <alignment horizontal="center" vertical="top" wrapText="1"/>
    </xf>
    <xf numFmtId="168" fontId="3" fillId="0" borderId="18" xfId="0" applyNumberFormat="1" applyFont="1" applyBorder="1" applyAlignment="1">
      <alignment horizontal="center" vertical="top" wrapText="1"/>
    </xf>
    <xf numFmtId="164" fontId="9" fillId="2" borderId="47" xfId="0" applyFont="1" applyFill="1" applyBorder="1" applyAlignment="1">
      <alignment horizontal="center" vertical="center" shrinkToFit="1"/>
    </xf>
    <xf numFmtId="164" fontId="9" fillId="0" borderId="19" xfId="0" applyFont="1" applyBorder="1" applyAlignment="1">
      <alignment/>
    </xf>
    <xf numFmtId="164" fontId="2" fillId="0" borderId="49" xfId="0" applyFont="1" applyBorder="1" applyAlignment="1">
      <alignment horizontal="left" vertical="center" wrapText="1"/>
    </xf>
    <xf numFmtId="164" fontId="7" fillId="3" borderId="53" xfId="0" applyFont="1" applyFill="1" applyBorder="1" applyAlignment="1">
      <alignment horizontal="center" vertical="center" wrapText="1"/>
    </xf>
    <xf numFmtId="164" fontId="2" fillId="0" borderId="44" xfId="0" applyFont="1" applyBorder="1" applyAlignment="1">
      <alignment vertical="top" wrapText="1"/>
    </xf>
    <xf numFmtId="164" fontId="13" fillId="0" borderId="34" xfId="0" applyFont="1" applyBorder="1" applyAlignment="1">
      <alignment horizontal="center" vertical="top" wrapText="1"/>
    </xf>
    <xf numFmtId="164" fontId="2" fillId="0" borderId="11" xfId="0" applyFont="1" applyBorder="1" applyAlignment="1">
      <alignment vertical="top" wrapText="1"/>
    </xf>
    <xf numFmtId="164" fontId="13" fillId="0" borderId="12" xfId="0" applyFont="1" applyBorder="1" applyAlignment="1">
      <alignment horizontal="center" vertical="top" wrapText="1"/>
    </xf>
    <xf numFmtId="164" fontId="10" fillId="0" borderId="0" xfId="0" applyFont="1" applyBorder="1" applyAlignment="1">
      <alignment horizontal="center" vertical="center" wrapText="1" shrinkToFit="1"/>
    </xf>
    <xf numFmtId="164" fontId="0" fillId="0" borderId="0" xfId="0" applyFont="1" applyBorder="1" applyAlignment="1">
      <alignment horizontal="center" vertical="center" wrapText="1" shrinkToFit="1"/>
    </xf>
    <xf numFmtId="164" fontId="3" fillId="2" borderId="0" xfId="0" applyFont="1" applyFill="1" applyBorder="1" applyAlignment="1">
      <alignment horizontal="center" vertical="top" wrapText="1"/>
    </xf>
    <xf numFmtId="165" fontId="3" fillId="2" borderId="0" xfId="0" applyNumberFormat="1" applyFont="1" applyFill="1" applyBorder="1" applyAlignment="1">
      <alignment horizontal="center" vertical="top" wrapText="1"/>
    </xf>
    <xf numFmtId="164" fontId="0" fillId="0" borderId="0" xfId="0" applyFont="1" applyAlignment="1">
      <alignment/>
    </xf>
    <xf numFmtId="164" fontId="10" fillId="0" borderId="0" xfId="0" applyFont="1" applyAlignment="1">
      <alignment horizontal="center"/>
    </xf>
    <xf numFmtId="164" fontId="0" fillId="2" borderId="0" xfId="0" applyFont="1" applyFill="1" applyAlignment="1">
      <alignment/>
    </xf>
    <xf numFmtId="164" fontId="2" fillId="0" borderId="20" xfId="0" applyFont="1" applyBorder="1" applyAlignment="1">
      <alignment horizontal="center" vertical="center" wrapText="1"/>
    </xf>
    <xf numFmtId="164" fontId="2" fillId="0" borderId="20" xfId="0" applyFont="1" applyBorder="1" applyAlignment="1">
      <alignment horizontal="center" vertical="top" wrapText="1"/>
    </xf>
    <xf numFmtId="164" fontId="2" fillId="0" borderId="4" xfId="0" applyFont="1" applyBorder="1" applyAlignment="1">
      <alignment horizontal="center" vertical="top" wrapText="1"/>
    </xf>
    <xf numFmtId="164" fontId="9" fillId="0" borderId="9" xfId="0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9" fillId="0" borderId="34" xfId="0" applyFont="1" applyBorder="1" applyAlignment="1">
      <alignment horizontal="center" vertical="center"/>
    </xf>
    <xf numFmtId="165" fontId="9" fillId="0" borderId="34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/>
    </xf>
    <xf numFmtId="164" fontId="3" fillId="2" borderId="41" xfId="0" applyFont="1" applyFill="1" applyBorder="1" applyAlignment="1">
      <alignment horizontal="center" vertical="top" wrapText="1"/>
    </xf>
    <xf numFmtId="164" fontId="3" fillId="2" borderId="33" xfId="0" applyFont="1" applyFill="1" applyBorder="1" applyAlignment="1">
      <alignment horizontal="center" vertical="top" wrapText="1"/>
    </xf>
    <xf numFmtId="164" fontId="8" fillId="0" borderId="33" xfId="0" applyFont="1" applyBorder="1" applyAlignment="1">
      <alignment horizontal="center" vertical="top" wrapText="1"/>
    </xf>
    <xf numFmtId="164" fontId="9" fillId="2" borderId="34" xfId="0" applyFont="1" applyFill="1" applyBorder="1" applyAlignment="1">
      <alignment horizontal="center" vertical="center"/>
    </xf>
    <xf numFmtId="164" fontId="9" fillId="0" borderId="0" xfId="0" applyFont="1" applyBorder="1" applyAlignment="1">
      <alignment/>
    </xf>
    <xf numFmtId="164" fontId="9" fillId="2" borderId="34" xfId="0" applyFont="1" applyFill="1" applyBorder="1" applyAlignment="1">
      <alignment horizontal="center" vertical="center" wrapText="1"/>
    </xf>
    <xf numFmtId="164" fontId="9" fillId="0" borderId="34" xfId="0" applyFont="1" applyBorder="1" applyAlignment="1">
      <alignment horizontal="center" vertical="center" wrapText="1" shrinkToFit="1"/>
    </xf>
    <xf numFmtId="164" fontId="9" fillId="0" borderId="0" xfId="0" applyFont="1" applyBorder="1" applyAlignment="1">
      <alignment horizontal="center" vertical="center" wrapText="1" shrinkToFit="1"/>
    </xf>
    <xf numFmtId="164" fontId="8" fillId="0" borderId="0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F31" sqref="F31"/>
    </sheetView>
  </sheetViews>
  <sheetFormatPr defaultColWidth="9.00390625" defaultRowHeight="12.75"/>
  <cols>
    <col min="1" max="1" width="35.125" style="0" customWidth="1"/>
    <col min="2" max="2" width="12.125" style="0" customWidth="1"/>
    <col min="3" max="3" width="12.875" style="0" customWidth="1"/>
    <col min="4" max="4" width="12.625" style="0" customWidth="1"/>
    <col min="5" max="5" width="15.375" style="0" customWidth="1"/>
    <col min="6" max="6" width="15.00390625" style="0" customWidth="1"/>
    <col min="7" max="7" width="16.375" style="0" customWidth="1"/>
  </cols>
  <sheetData>
    <row r="1" spans="2:7" ht="37.5" customHeight="1">
      <c r="B1" s="1" t="s">
        <v>0</v>
      </c>
      <c r="C1" s="1"/>
      <c r="D1" s="1"/>
      <c r="E1" s="1"/>
      <c r="F1" s="1"/>
      <c r="G1" s="1"/>
    </row>
    <row r="2" spans="1:7" s="3" customFormat="1" ht="48.75" customHeight="1">
      <c r="A2" s="2"/>
      <c r="B2" s="1"/>
      <c r="C2" s="1"/>
      <c r="D2" s="1"/>
      <c r="E2" s="1"/>
      <c r="F2" s="1"/>
      <c r="G2" s="1"/>
    </row>
    <row r="3" spans="1:6" ht="42.75" customHeight="1">
      <c r="A3" s="4"/>
      <c r="B3" s="5"/>
      <c r="C3" s="5"/>
      <c r="D3" s="5"/>
      <c r="E3" s="5"/>
      <c r="F3" s="5"/>
    </row>
    <row r="4" spans="1:7" ht="27.75" customHeight="1">
      <c r="A4" s="6" t="s">
        <v>1</v>
      </c>
      <c r="B4" s="6"/>
      <c r="C4" s="6"/>
      <c r="D4" s="6"/>
      <c r="E4" s="6"/>
      <c r="F4" s="6"/>
      <c r="G4" s="6"/>
    </row>
    <row r="5" spans="1:7" ht="12.75">
      <c r="A5" s="7" t="s">
        <v>2</v>
      </c>
      <c r="B5" s="8" t="s">
        <v>3</v>
      </c>
      <c r="C5" s="9" t="s">
        <v>4</v>
      </c>
      <c r="D5" s="7" t="s">
        <v>5</v>
      </c>
      <c r="E5" s="10" t="s">
        <v>6</v>
      </c>
      <c r="F5" s="11" t="s">
        <v>7</v>
      </c>
      <c r="G5" s="11" t="s">
        <v>8</v>
      </c>
    </row>
    <row r="6" spans="1:7" ht="24" customHeight="1">
      <c r="A6" s="12" t="s">
        <v>9</v>
      </c>
      <c r="B6" s="13"/>
      <c r="C6" s="13"/>
      <c r="D6" s="14"/>
      <c r="E6" s="15"/>
      <c r="F6" s="16"/>
      <c r="G6" s="17"/>
    </row>
    <row r="7" spans="1:7" ht="24" customHeight="1">
      <c r="A7" s="18" t="s">
        <v>10</v>
      </c>
      <c r="B7" s="19" t="s">
        <v>11</v>
      </c>
      <c r="C7" s="20" t="s">
        <v>12</v>
      </c>
      <c r="D7" s="21">
        <v>42</v>
      </c>
      <c r="E7" s="22">
        <f>D7*1.07</f>
        <v>44.940000000000005</v>
      </c>
      <c r="F7" s="23">
        <f>D7*1.1</f>
        <v>46.2</v>
      </c>
      <c r="G7" s="24">
        <f>D7*1.15</f>
        <v>48.3</v>
      </c>
    </row>
    <row r="8" spans="1:7" ht="24" customHeight="1">
      <c r="A8" s="18"/>
      <c r="B8" s="25" t="s">
        <v>13</v>
      </c>
      <c r="C8" s="26" t="s">
        <v>12</v>
      </c>
      <c r="D8" s="27">
        <v>24</v>
      </c>
      <c r="E8" s="28">
        <f>D8*1.07</f>
        <v>25.68</v>
      </c>
      <c r="F8" s="29">
        <f>D8*1.1</f>
        <v>26.400000000000002</v>
      </c>
      <c r="G8" s="30">
        <f>D8*1.15</f>
        <v>27.599999999999998</v>
      </c>
    </row>
    <row r="9" spans="1:7" ht="24" customHeight="1">
      <c r="A9" s="31" t="s">
        <v>14</v>
      </c>
      <c r="B9" s="32" t="s">
        <v>11</v>
      </c>
      <c r="C9" s="33" t="s">
        <v>12</v>
      </c>
      <c r="D9" s="34">
        <v>38</v>
      </c>
      <c r="E9" s="35">
        <f>D9*1.07</f>
        <v>40.660000000000004</v>
      </c>
      <c r="F9" s="36">
        <f>D9*1.1</f>
        <v>41.800000000000004</v>
      </c>
      <c r="G9" s="37">
        <f>D9*1.15</f>
        <v>43.699999999999996</v>
      </c>
    </row>
    <row r="10" spans="1:7" ht="24" customHeight="1">
      <c r="A10" s="31"/>
      <c r="B10" s="38" t="s">
        <v>13</v>
      </c>
      <c r="C10" s="39" t="s">
        <v>12</v>
      </c>
      <c r="D10" s="40">
        <v>20</v>
      </c>
      <c r="E10" s="41">
        <f>D10*1.07</f>
        <v>21.400000000000002</v>
      </c>
      <c r="F10" s="42">
        <f>D10*1.1</f>
        <v>22</v>
      </c>
      <c r="G10" s="43">
        <f>D10*1.15</f>
        <v>23</v>
      </c>
    </row>
    <row r="11" spans="1:7" ht="24" customHeight="1">
      <c r="A11" s="44" t="s">
        <v>15</v>
      </c>
      <c r="B11" s="32" t="s">
        <v>16</v>
      </c>
      <c r="C11" s="33" t="s">
        <v>12</v>
      </c>
      <c r="D11" s="34"/>
      <c r="E11" s="35"/>
      <c r="F11" s="45"/>
      <c r="G11" s="37"/>
    </row>
    <row r="12" spans="1:7" ht="24" customHeight="1">
      <c r="A12" s="44"/>
      <c r="B12" s="25" t="s">
        <v>13</v>
      </c>
      <c r="C12" s="26" t="s">
        <v>12</v>
      </c>
      <c r="D12" s="27">
        <v>22</v>
      </c>
      <c r="E12" s="28">
        <f>D12*1.07</f>
        <v>23.540000000000003</v>
      </c>
      <c r="F12" s="46">
        <f>E12*1.07</f>
        <v>25.187800000000003</v>
      </c>
      <c r="G12" s="30">
        <f>D12*1.15</f>
        <v>25.299999999999997</v>
      </c>
    </row>
    <row r="13" spans="1:7" ht="24" customHeight="1">
      <c r="A13" s="44" t="s">
        <v>17</v>
      </c>
      <c r="B13" s="32" t="s">
        <v>11</v>
      </c>
      <c r="C13" s="33" t="s">
        <v>12</v>
      </c>
      <c r="D13" s="34"/>
      <c r="E13" s="35"/>
      <c r="F13" s="47"/>
      <c r="G13" s="37"/>
    </row>
    <row r="14" spans="1:7" ht="24" customHeight="1">
      <c r="A14" s="44"/>
      <c r="B14" s="25" t="s">
        <v>13</v>
      </c>
      <c r="C14" s="26" t="s">
        <v>12</v>
      </c>
      <c r="D14" s="27">
        <v>17</v>
      </c>
      <c r="E14" s="28">
        <f>D14*1.07</f>
        <v>18.19</v>
      </c>
      <c r="F14" s="46">
        <f>E14*1.07</f>
        <v>19.463300000000004</v>
      </c>
      <c r="G14" s="30">
        <f>D14*1.15</f>
        <v>19.549999999999997</v>
      </c>
    </row>
    <row r="15" spans="1:7" ht="24" customHeight="1">
      <c r="A15" s="12" t="s">
        <v>18</v>
      </c>
      <c r="B15" s="48"/>
      <c r="C15" s="48"/>
      <c r="D15" s="49"/>
      <c r="E15" s="50"/>
      <c r="F15" s="51"/>
      <c r="G15" s="52"/>
    </row>
    <row r="16" spans="1:7" ht="27.75" customHeight="1">
      <c r="A16" s="53" t="s">
        <v>19</v>
      </c>
      <c r="B16" s="19" t="s">
        <v>20</v>
      </c>
      <c r="C16" s="20" t="s">
        <v>21</v>
      </c>
      <c r="D16" s="21">
        <v>11.6</v>
      </c>
      <c r="E16" s="54">
        <f>D16*1.07</f>
        <v>12.412</v>
      </c>
      <c r="F16" s="23">
        <f>D16*1.1</f>
        <v>12.76</v>
      </c>
      <c r="G16" s="24">
        <f>D16*1.15</f>
        <v>13.339999999999998</v>
      </c>
    </row>
    <row r="17" spans="1:7" ht="26.25" customHeight="1">
      <c r="A17" s="55" t="s">
        <v>22</v>
      </c>
      <c r="B17" s="25" t="s">
        <v>23</v>
      </c>
      <c r="C17" s="26" t="s">
        <v>21</v>
      </c>
      <c r="D17" s="27">
        <v>11.6</v>
      </c>
      <c r="E17" s="56">
        <f>D17*1.07</f>
        <v>12.412</v>
      </c>
      <c r="F17" s="29">
        <f>D17*1.1</f>
        <v>12.76</v>
      </c>
      <c r="G17" s="30">
        <f>D17*1.15</f>
        <v>13.339999999999998</v>
      </c>
    </row>
    <row r="18" spans="1:7" ht="24" customHeight="1">
      <c r="A18" s="57" t="s">
        <v>24</v>
      </c>
      <c r="B18" s="48"/>
      <c r="C18" s="48"/>
      <c r="D18" s="49"/>
      <c r="E18" s="50"/>
      <c r="F18" s="58"/>
      <c r="G18" s="52"/>
    </row>
    <row r="19" spans="1:7" ht="26.25" customHeight="1">
      <c r="A19" s="53" t="s">
        <v>25</v>
      </c>
      <c r="B19" s="59" t="s">
        <v>26</v>
      </c>
      <c r="C19" s="60">
        <v>100</v>
      </c>
      <c r="D19" s="60">
        <v>5</v>
      </c>
      <c r="E19" s="61">
        <f>D19*1.07</f>
        <v>5.3500000000000005</v>
      </c>
      <c r="F19" s="62">
        <f>E19*1.07</f>
        <v>5.724500000000001</v>
      </c>
      <c r="G19" s="63">
        <f>D19*1.15</f>
        <v>5.75</v>
      </c>
    </row>
    <row r="20" spans="1:7" ht="24" customHeight="1">
      <c r="A20" s="64" t="s">
        <v>27</v>
      </c>
      <c r="B20" s="65"/>
      <c r="C20" s="65"/>
      <c r="D20" s="66"/>
      <c r="E20" s="67"/>
      <c r="F20" s="67"/>
      <c r="G20" s="68"/>
    </row>
    <row r="21" spans="1:7" ht="21.75" customHeight="1">
      <c r="A21" s="55" t="s">
        <v>28</v>
      </c>
      <c r="B21" s="69" t="s">
        <v>29</v>
      </c>
      <c r="C21" s="69"/>
      <c r="D21" s="69"/>
      <c r="E21" s="70"/>
      <c r="F21" s="71"/>
      <c r="G21" s="72"/>
    </row>
    <row r="22" spans="1:7" ht="24" customHeight="1">
      <c r="A22" s="55"/>
      <c r="B22" s="73">
        <v>2.7</v>
      </c>
      <c r="C22" s="20" t="s">
        <v>30</v>
      </c>
      <c r="D22" s="21">
        <v>155</v>
      </c>
      <c r="E22" s="22">
        <f>D22*1.07</f>
        <v>165.85000000000002</v>
      </c>
      <c r="F22" s="23">
        <f>D22*1.1</f>
        <v>170.5</v>
      </c>
      <c r="G22" s="24">
        <f>D22*1.15</f>
        <v>178.25</v>
      </c>
    </row>
    <row r="23" spans="1:7" ht="24" customHeight="1">
      <c r="A23" s="55"/>
      <c r="B23" s="74">
        <v>2.5</v>
      </c>
      <c r="C23" s="75" t="s">
        <v>30</v>
      </c>
      <c r="D23" s="76">
        <v>145</v>
      </c>
      <c r="E23" s="77">
        <f>D23*1.07</f>
        <v>155.15</v>
      </c>
      <c r="F23" s="78">
        <f>D23*1.1</f>
        <v>159.5</v>
      </c>
      <c r="G23" s="79">
        <f>D23*1.15</f>
        <v>166.75</v>
      </c>
    </row>
    <row r="24" spans="1:7" ht="24" customHeight="1">
      <c r="A24" s="55"/>
      <c r="B24" s="80">
        <v>1</v>
      </c>
      <c r="C24" s="75" t="s">
        <v>31</v>
      </c>
      <c r="D24" s="76">
        <v>60</v>
      </c>
      <c r="E24" s="77">
        <f>D24*1.07</f>
        <v>64.2</v>
      </c>
      <c r="F24" s="81">
        <f>E24*1.07</f>
        <v>68.694</v>
      </c>
      <c r="G24" s="79">
        <f>D24*1.15</f>
        <v>69</v>
      </c>
    </row>
    <row r="25" spans="1:7" ht="24" customHeight="1">
      <c r="A25" s="55"/>
      <c r="B25" s="82">
        <v>0.55</v>
      </c>
      <c r="C25" s="26" t="s">
        <v>21</v>
      </c>
      <c r="D25" s="27">
        <v>36</v>
      </c>
      <c r="E25" s="28">
        <f>D25*1.07</f>
        <v>38.52</v>
      </c>
      <c r="F25" s="56">
        <f>E25*1.07</f>
        <v>41.21640000000001</v>
      </c>
      <c r="G25" s="30">
        <f>D25*1.15</f>
        <v>41.4</v>
      </c>
    </row>
    <row r="26" spans="1:7" ht="24" customHeight="1">
      <c r="A26" s="55" t="s">
        <v>32</v>
      </c>
      <c r="B26" s="83" t="s">
        <v>33</v>
      </c>
      <c r="C26" s="84" t="s">
        <v>12</v>
      </c>
      <c r="D26" s="85">
        <v>32</v>
      </c>
      <c r="E26" s="86">
        <f aca="true" t="shared" si="0" ref="E26:F36">D26*1.07</f>
        <v>34.24</v>
      </c>
      <c r="F26" s="87">
        <f t="shared" si="0"/>
        <v>36.6368</v>
      </c>
      <c r="G26" s="88">
        <f aca="true" t="shared" si="1" ref="G26:G36">D26*1.15</f>
        <v>36.8</v>
      </c>
    </row>
    <row r="27" spans="1:7" ht="18.75" customHeight="1">
      <c r="A27" s="55"/>
      <c r="B27" s="89" t="s">
        <v>29</v>
      </c>
      <c r="C27" s="89"/>
      <c r="D27" s="90"/>
      <c r="E27" s="91"/>
      <c r="F27" s="92"/>
      <c r="G27" s="93"/>
    </row>
    <row r="28" spans="1:7" ht="24" customHeight="1">
      <c r="A28" s="55"/>
      <c r="B28" s="73">
        <v>2.5</v>
      </c>
      <c r="C28" s="20" t="s">
        <v>30</v>
      </c>
      <c r="D28" s="21">
        <v>135</v>
      </c>
      <c r="E28" s="22">
        <f t="shared" si="0"/>
        <v>144.45000000000002</v>
      </c>
      <c r="F28" s="94">
        <f t="shared" si="0"/>
        <v>154.56150000000002</v>
      </c>
      <c r="G28" s="24">
        <f t="shared" si="1"/>
        <v>155.25</v>
      </c>
    </row>
    <row r="29" spans="1:7" ht="24" customHeight="1">
      <c r="A29" s="55"/>
      <c r="B29" s="82">
        <v>1</v>
      </c>
      <c r="C29" s="26" t="s">
        <v>31</v>
      </c>
      <c r="D29" s="27">
        <v>50</v>
      </c>
      <c r="E29" s="28">
        <f t="shared" si="0"/>
        <v>53.5</v>
      </c>
      <c r="F29" s="46">
        <f t="shared" si="0"/>
        <v>57.245000000000005</v>
      </c>
      <c r="G29" s="30">
        <f t="shared" si="1"/>
        <v>57.49999999999999</v>
      </c>
    </row>
    <row r="30" spans="1:7" ht="24" customHeight="1">
      <c r="A30" s="95" t="s">
        <v>34</v>
      </c>
      <c r="B30" s="32" t="s">
        <v>29</v>
      </c>
      <c r="C30" s="33"/>
      <c r="D30" s="34"/>
      <c r="E30" s="35"/>
      <c r="F30" s="45"/>
      <c r="G30" s="37"/>
    </row>
    <row r="31" spans="1:7" ht="24" customHeight="1">
      <c r="A31" s="96" t="s">
        <v>35</v>
      </c>
      <c r="B31" s="97">
        <v>2.5</v>
      </c>
      <c r="C31" s="75" t="s">
        <v>30</v>
      </c>
      <c r="D31" s="76">
        <v>115</v>
      </c>
      <c r="E31" s="77">
        <f t="shared" si="0"/>
        <v>123.05000000000001</v>
      </c>
      <c r="F31" s="98">
        <f t="shared" si="0"/>
        <v>131.66350000000003</v>
      </c>
      <c r="G31" s="79">
        <f t="shared" si="1"/>
        <v>132.25</v>
      </c>
    </row>
    <row r="32" spans="1:7" ht="24" customHeight="1">
      <c r="A32" s="96"/>
      <c r="B32" s="25">
        <v>0.9</v>
      </c>
      <c r="C32" s="26" t="s">
        <v>31</v>
      </c>
      <c r="D32" s="27">
        <v>40</v>
      </c>
      <c r="E32" s="28">
        <f t="shared" si="0"/>
        <v>42.800000000000004</v>
      </c>
      <c r="F32" s="46">
        <f t="shared" si="0"/>
        <v>45.79600000000001</v>
      </c>
      <c r="G32" s="30">
        <f t="shared" si="1"/>
        <v>46</v>
      </c>
    </row>
    <row r="33" spans="1:7" ht="24" customHeight="1">
      <c r="A33" s="99" t="s">
        <v>36</v>
      </c>
      <c r="B33" s="32" t="s">
        <v>37</v>
      </c>
      <c r="C33" s="33" t="s">
        <v>12</v>
      </c>
      <c r="D33" s="34">
        <v>23.5</v>
      </c>
      <c r="E33" s="35">
        <v>25.15</v>
      </c>
      <c r="F33" s="45">
        <f>D33*1.1</f>
        <v>25.85</v>
      </c>
      <c r="G33" s="37">
        <f t="shared" si="1"/>
        <v>27.025</v>
      </c>
    </row>
    <row r="34" spans="1:7" ht="30" customHeight="1">
      <c r="A34" s="100" t="s">
        <v>35</v>
      </c>
      <c r="B34" s="38">
        <v>0.8</v>
      </c>
      <c r="C34" s="39" t="s">
        <v>31</v>
      </c>
      <c r="D34" s="40">
        <v>32</v>
      </c>
      <c r="E34" s="41">
        <f t="shared" si="0"/>
        <v>34.24</v>
      </c>
      <c r="F34" s="101">
        <f t="shared" si="0"/>
        <v>36.6368</v>
      </c>
      <c r="G34" s="43">
        <f t="shared" si="1"/>
        <v>36.8</v>
      </c>
    </row>
    <row r="35" spans="1:7" ht="24" customHeight="1">
      <c r="A35" s="55" t="s">
        <v>38</v>
      </c>
      <c r="B35" s="102" t="s">
        <v>39</v>
      </c>
      <c r="C35" s="33" t="s">
        <v>12</v>
      </c>
      <c r="D35" s="34">
        <v>110</v>
      </c>
      <c r="E35" s="35">
        <f t="shared" si="0"/>
        <v>117.7</v>
      </c>
      <c r="F35" s="103">
        <f t="shared" si="0"/>
        <v>125.93900000000001</v>
      </c>
      <c r="G35" s="37">
        <f t="shared" si="1"/>
        <v>126.49999999999999</v>
      </c>
    </row>
    <row r="36" spans="1:7" ht="24" customHeight="1">
      <c r="A36" s="55"/>
      <c r="B36" s="82" t="s">
        <v>40</v>
      </c>
      <c r="C36" s="26" t="s">
        <v>12</v>
      </c>
      <c r="D36" s="27">
        <v>55</v>
      </c>
      <c r="E36" s="28">
        <f t="shared" si="0"/>
        <v>58.85</v>
      </c>
      <c r="F36" s="56">
        <f t="shared" si="0"/>
        <v>62.969500000000004</v>
      </c>
      <c r="G36" s="30">
        <f t="shared" si="1"/>
        <v>63.24999999999999</v>
      </c>
    </row>
    <row r="37" spans="1:7" ht="10.5" customHeight="1">
      <c r="A37" s="104"/>
      <c r="B37" s="105"/>
      <c r="C37" s="105"/>
      <c r="D37" s="106"/>
      <c r="E37" s="107"/>
      <c r="F37" s="108"/>
      <c r="G37" s="109"/>
    </row>
    <row r="38" spans="1:6" ht="16.5" customHeight="1">
      <c r="A38" s="110" t="s">
        <v>41</v>
      </c>
      <c r="B38" s="110"/>
      <c r="C38" s="110"/>
      <c r="D38" s="110"/>
      <c r="E38" s="110"/>
      <c r="F38" s="110"/>
    </row>
    <row r="39" spans="1:6" ht="21.75" customHeight="1">
      <c r="A39" s="110"/>
      <c r="B39" s="110"/>
      <c r="C39" s="110"/>
      <c r="D39" s="110"/>
      <c r="E39" s="110"/>
      <c r="F39" s="110"/>
    </row>
  </sheetData>
  <sheetProtection selectLockedCells="1" selectUnlockedCells="1"/>
  <mergeCells count="11">
    <mergeCell ref="B1:G2"/>
    <mergeCell ref="A4:G4"/>
    <mergeCell ref="A7:A8"/>
    <mergeCell ref="A9:A10"/>
    <mergeCell ref="A11:A12"/>
    <mergeCell ref="A13:A14"/>
    <mergeCell ref="A21:A25"/>
    <mergeCell ref="A26:A29"/>
    <mergeCell ref="A31:A32"/>
    <mergeCell ref="A35:A36"/>
    <mergeCell ref="A38:F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/>
  <legacyDrawing r:id="rId2"/>
  <oleObjects>
    <oleObject progId="" shapeId="6244159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3">
      <selection activeCell="A21" sqref="A21"/>
    </sheetView>
  </sheetViews>
  <sheetFormatPr defaultColWidth="9.00390625" defaultRowHeight="12.75"/>
  <cols>
    <col min="1" max="1" width="58.00390625" style="0" customWidth="1"/>
    <col min="2" max="2" width="18.125" style="0" customWidth="1"/>
    <col min="3" max="3" width="13.125" style="0" customWidth="1"/>
    <col min="4" max="4" width="13.25390625" style="0" customWidth="1"/>
    <col min="5" max="5" width="14.75390625" style="0" customWidth="1"/>
    <col min="6" max="6" width="14.75390625" style="111" customWidth="1"/>
    <col min="7" max="7" width="16.00390625" style="0" customWidth="1"/>
  </cols>
  <sheetData>
    <row r="1" spans="2:7" ht="33" customHeight="1">
      <c r="B1" s="1" t="s">
        <v>42</v>
      </c>
      <c r="C1" s="1"/>
      <c r="D1" s="1"/>
      <c r="E1" s="1"/>
      <c r="F1" s="1"/>
      <c r="G1" s="1"/>
    </row>
    <row r="2" spans="1:7" s="3" customFormat="1" ht="57.75" customHeight="1">
      <c r="A2" s="2"/>
      <c r="B2" s="1"/>
      <c r="C2" s="1"/>
      <c r="D2" s="1"/>
      <c r="E2" s="1"/>
      <c r="F2" s="1"/>
      <c r="G2" s="1"/>
    </row>
    <row r="3" spans="1:7" ht="24.75" customHeight="1">
      <c r="A3" s="4"/>
      <c r="B3" s="1"/>
      <c r="C3" s="1"/>
      <c r="D3" s="1"/>
      <c r="E3" s="1"/>
      <c r="F3" s="1"/>
      <c r="G3" s="1"/>
    </row>
    <row r="4" spans="1:7" ht="35.25" customHeight="1">
      <c r="A4" s="112" t="s">
        <v>1</v>
      </c>
      <c r="B4" s="112"/>
      <c r="C4" s="112"/>
      <c r="D4" s="112"/>
      <c r="E4" s="112"/>
      <c r="F4" s="112"/>
      <c r="G4" s="112"/>
    </row>
    <row r="5" spans="1:7" ht="45.75" customHeight="1">
      <c r="A5" s="113" t="s">
        <v>43</v>
      </c>
      <c r="B5" s="114" t="s">
        <v>44</v>
      </c>
      <c r="C5" s="114" t="s">
        <v>45</v>
      </c>
      <c r="D5" s="113" t="s">
        <v>5</v>
      </c>
      <c r="E5" s="113" t="s">
        <v>46</v>
      </c>
      <c r="F5" s="115" t="s">
        <v>7</v>
      </c>
      <c r="G5" s="115" t="s">
        <v>8</v>
      </c>
    </row>
    <row r="6" spans="1:7" ht="24.75" customHeight="1">
      <c r="A6" s="116" t="s">
        <v>47</v>
      </c>
      <c r="B6" s="116"/>
      <c r="C6" s="116"/>
      <c r="D6" s="66"/>
      <c r="E6" s="66"/>
      <c r="F6" s="67"/>
      <c r="G6" s="68"/>
    </row>
    <row r="7" spans="1:7" s="122" customFormat="1" ht="33" customHeight="1">
      <c r="A7" s="117" t="s">
        <v>48</v>
      </c>
      <c r="B7" s="118" t="s">
        <v>49</v>
      </c>
      <c r="C7" s="119">
        <v>0.5</v>
      </c>
      <c r="D7" s="120">
        <v>38</v>
      </c>
      <c r="E7" s="77">
        <f>D7*1.07</f>
        <v>40.660000000000004</v>
      </c>
      <c r="F7" s="78">
        <f>D7*1.1</f>
        <v>41.800000000000004</v>
      </c>
      <c r="G7" s="121">
        <f>D7*1.15</f>
        <v>43.699999999999996</v>
      </c>
    </row>
    <row r="8" spans="1:7" s="122" customFormat="1" ht="25.5" customHeight="1">
      <c r="A8" s="123" t="s">
        <v>50</v>
      </c>
      <c r="B8" s="124" t="s">
        <v>49</v>
      </c>
      <c r="C8" s="125">
        <v>0.66</v>
      </c>
      <c r="D8" s="27">
        <v>39</v>
      </c>
      <c r="E8" s="28">
        <f>D8*1.07</f>
        <v>41.730000000000004</v>
      </c>
      <c r="F8" s="29">
        <f>D8*1.1</f>
        <v>42.900000000000006</v>
      </c>
      <c r="G8" s="126">
        <f aca="true" t="shared" si="0" ref="G8:G22">D8*1.15</f>
        <v>44.849999999999994</v>
      </c>
    </row>
    <row r="9" spans="1:7" s="122" customFormat="1" ht="19.5" customHeight="1">
      <c r="A9" s="116" t="s">
        <v>51</v>
      </c>
      <c r="B9" s="116"/>
      <c r="C9" s="116"/>
      <c r="D9" s="127"/>
      <c r="E9" s="128"/>
      <c r="F9" s="129"/>
      <c r="G9" s="130"/>
    </row>
    <row r="10" spans="1:7" s="122" customFormat="1" ht="33" customHeight="1">
      <c r="A10" s="131" t="s">
        <v>52</v>
      </c>
      <c r="B10" s="118" t="s">
        <v>49</v>
      </c>
      <c r="C10" s="132">
        <v>0.69</v>
      </c>
      <c r="D10" s="76">
        <v>40</v>
      </c>
      <c r="E10" s="77">
        <f aca="true" t="shared" si="1" ref="E10:E22">D10*1.07</f>
        <v>42.800000000000004</v>
      </c>
      <c r="F10" s="78">
        <f aca="true" t="shared" si="2" ref="F10:F22">D10*1.1</f>
        <v>44</v>
      </c>
      <c r="G10" s="121">
        <f t="shared" si="0"/>
        <v>46</v>
      </c>
    </row>
    <row r="11" spans="1:7" s="122" customFormat="1" ht="30.75" customHeight="1">
      <c r="A11" s="133" t="s">
        <v>53</v>
      </c>
      <c r="B11" s="118" t="s">
        <v>49</v>
      </c>
      <c r="C11" s="132">
        <v>0.69</v>
      </c>
      <c r="D11" s="76">
        <v>42</v>
      </c>
      <c r="E11" s="77">
        <f t="shared" si="1"/>
        <v>44.940000000000005</v>
      </c>
      <c r="F11" s="78">
        <f t="shared" si="2"/>
        <v>46.2</v>
      </c>
      <c r="G11" s="121">
        <f t="shared" si="0"/>
        <v>48.3</v>
      </c>
    </row>
    <row r="12" spans="1:7" s="122" customFormat="1" ht="30" customHeight="1">
      <c r="A12" s="134" t="s">
        <v>54</v>
      </c>
      <c r="B12" s="135" t="s">
        <v>49</v>
      </c>
      <c r="C12" s="136">
        <v>0.69</v>
      </c>
      <c r="D12" s="40">
        <v>44</v>
      </c>
      <c r="E12" s="41">
        <f t="shared" si="1"/>
        <v>47.080000000000005</v>
      </c>
      <c r="F12" s="137">
        <f t="shared" si="2"/>
        <v>48.400000000000006</v>
      </c>
      <c r="G12" s="138">
        <f t="shared" si="0"/>
        <v>50.599999999999994</v>
      </c>
    </row>
    <row r="13" spans="1:7" s="122" customFormat="1" ht="21.75" customHeight="1">
      <c r="A13" s="116" t="s">
        <v>55</v>
      </c>
      <c r="B13" s="116"/>
      <c r="C13" s="116"/>
      <c r="D13" s="127"/>
      <c r="E13" s="128"/>
      <c r="F13" s="129"/>
      <c r="G13" s="130"/>
    </row>
    <row r="14" spans="1:7" s="122" customFormat="1" ht="29.25" customHeight="1">
      <c r="A14" s="139" t="s">
        <v>56</v>
      </c>
      <c r="B14" s="118" t="s">
        <v>49</v>
      </c>
      <c r="C14" s="132" t="s">
        <v>57</v>
      </c>
      <c r="D14" s="76">
        <v>44</v>
      </c>
      <c r="E14" s="77">
        <f t="shared" si="1"/>
        <v>47.080000000000005</v>
      </c>
      <c r="F14" s="78">
        <f t="shared" si="2"/>
        <v>48.400000000000006</v>
      </c>
      <c r="G14" s="121">
        <f t="shared" si="0"/>
        <v>50.599999999999994</v>
      </c>
    </row>
    <row r="15" spans="1:7" s="122" customFormat="1" ht="27.75" customHeight="1">
      <c r="A15" s="133" t="s">
        <v>58</v>
      </c>
      <c r="B15" s="118" t="s">
        <v>49</v>
      </c>
      <c r="C15" s="75" t="s">
        <v>57</v>
      </c>
      <c r="D15" s="76">
        <v>43</v>
      </c>
      <c r="E15" s="77">
        <f t="shared" si="1"/>
        <v>46.010000000000005</v>
      </c>
      <c r="F15" s="78">
        <f t="shared" si="2"/>
        <v>47.300000000000004</v>
      </c>
      <c r="G15" s="121">
        <f t="shared" si="0"/>
        <v>49.449999999999996</v>
      </c>
    </row>
    <row r="16" spans="1:7" s="122" customFormat="1" ht="27" customHeight="1">
      <c r="A16" s="116" t="s">
        <v>59</v>
      </c>
      <c r="B16" s="116"/>
      <c r="C16" s="116"/>
      <c r="D16" s="127"/>
      <c r="E16" s="128"/>
      <c r="F16" s="129"/>
      <c r="G16" s="130"/>
    </row>
    <row r="17" spans="1:7" s="122" customFormat="1" ht="30.75" customHeight="1">
      <c r="A17" s="131" t="s">
        <v>60</v>
      </c>
      <c r="B17" s="118" t="s">
        <v>49</v>
      </c>
      <c r="C17" s="132" t="s">
        <v>61</v>
      </c>
      <c r="D17" s="76">
        <v>50</v>
      </c>
      <c r="E17" s="77">
        <f t="shared" si="1"/>
        <v>53.5</v>
      </c>
      <c r="F17" s="78">
        <f>D17*1.1</f>
        <v>55.00000000000001</v>
      </c>
      <c r="G17" s="121">
        <f>D17*1.15</f>
        <v>57.49999999999999</v>
      </c>
    </row>
    <row r="18" spans="1:7" s="122" customFormat="1" ht="30.75" customHeight="1">
      <c r="A18" s="131" t="s">
        <v>62</v>
      </c>
      <c r="B18" s="118" t="s">
        <v>49</v>
      </c>
      <c r="C18" s="132" t="s">
        <v>61</v>
      </c>
      <c r="D18" s="76">
        <v>47</v>
      </c>
      <c r="E18" s="77">
        <f t="shared" si="1"/>
        <v>50.290000000000006</v>
      </c>
      <c r="F18" s="78">
        <f t="shared" si="2"/>
        <v>51.7</v>
      </c>
      <c r="G18" s="121">
        <f t="shared" si="0"/>
        <v>54.05</v>
      </c>
    </row>
    <row r="19" spans="1:7" s="122" customFormat="1" ht="30.75" customHeight="1">
      <c r="A19" s="134" t="s">
        <v>63</v>
      </c>
      <c r="B19" s="124" t="s">
        <v>49</v>
      </c>
      <c r="C19" s="125">
        <v>0.69</v>
      </c>
      <c r="D19" s="27">
        <v>50</v>
      </c>
      <c r="E19" s="28">
        <f t="shared" si="1"/>
        <v>53.5</v>
      </c>
      <c r="F19" s="29">
        <f t="shared" si="2"/>
        <v>55.00000000000001</v>
      </c>
      <c r="G19" s="126">
        <f t="shared" si="0"/>
        <v>57.49999999999999</v>
      </c>
    </row>
    <row r="20" spans="1:7" s="122" customFormat="1" ht="21" customHeight="1">
      <c r="A20" s="140" t="s">
        <v>64</v>
      </c>
      <c r="B20" s="140"/>
      <c r="C20" s="140"/>
      <c r="D20" s="127"/>
      <c r="E20" s="128"/>
      <c r="F20" s="129"/>
      <c r="G20" s="130"/>
    </row>
    <row r="21" spans="1:7" s="122" customFormat="1" ht="30" customHeight="1">
      <c r="A21" s="141" t="s">
        <v>65</v>
      </c>
      <c r="B21" s="142" t="s">
        <v>49</v>
      </c>
      <c r="C21" s="132">
        <v>0.69</v>
      </c>
      <c r="D21" s="76">
        <v>42</v>
      </c>
      <c r="E21" s="77">
        <f t="shared" si="1"/>
        <v>44.940000000000005</v>
      </c>
      <c r="F21" s="78">
        <f t="shared" si="2"/>
        <v>46.2</v>
      </c>
      <c r="G21" s="121">
        <f t="shared" si="0"/>
        <v>48.3</v>
      </c>
    </row>
    <row r="22" spans="1:7" s="122" customFormat="1" ht="30" customHeight="1">
      <c r="A22" s="143" t="s">
        <v>66</v>
      </c>
      <c r="B22" s="144" t="s">
        <v>49</v>
      </c>
      <c r="C22" s="26" t="s">
        <v>67</v>
      </c>
      <c r="D22" s="27">
        <v>47</v>
      </c>
      <c r="E22" s="28">
        <f t="shared" si="1"/>
        <v>50.290000000000006</v>
      </c>
      <c r="F22" s="29">
        <f t="shared" si="2"/>
        <v>51.7</v>
      </c>
      <c r="G22" s="126">
        <f t="shared" si="0"/>
        <v>54.05</v>
      </c>
    </row>
    <row r="23" spans="1:6" s="149" customFormat="1" ht="15.75" customHeight="1">
      <c r="A23" s="145" t="s">
        <v>68</v>
      </c>
      <c r="B23" s="146"/>
      <c r="C23" s="105"/>
      <c r="D23" s="105"/>
      <c r="E23" s="147"/>
      <c r="F23" s="148"/>
    </row>
    <row r="24" spans="1:6" s="149" customFormat="1" ht="15" customHeight="1">
      <c r="A24" s="150" t="s">
        <v>69</v>
      </c>
      <c r="F24" s="151"/>
    </row>
    <row r="25" spans="1:6" s="149" customFormat="1" ht="12.75">
      <c r="A25" s="150"/>
      <c r="F25" s="151"/>
    </row>
    <row r="26" spans="1:7" s="149" customFormat="1" ht="43.5" customHeight="1">
      <c r="A26" s="152" t="s">
        <v>43</v>
      </c>
      <c r="B26" s="152" t="s">
        <v>70</v>
      </c>
      <c r="C26" s="152" t="s">
        <v>5</v>
      </c>
      <c r="D26" s="153" t="s">
        <v>46</v>
      </c>
      <c r="E26" s="154" t="s">
        <v>7</v>
      </c>
      <c r="F26" s="153" t="s">
        <v>71</v>
      </c>
      <c r="G26" s="105"/>
    </row>
    <row r="27" spans="1:7" s="149" customFormat="1" ht="18" customHeight="1">
      <c r="A27" s="153" t="s">
        <v>72</v>
      </c>
      <c r="B27" s="73" t="s">
        <v>73</v>
      </c>
      <c r="C27" s="21">
        <v>0</v>
      </c>
      <c r="D27" s="22">
        <f>C27*1.07</f>
        <v>0</v>
      </c>
      <c r="E27" s="21">
        <f>C27*1.1</f>
        <v>0</v>
      </c>
      <c r="F27" s="155">
        <v>0</v>
      </c>
      <c r="G27" s="156"/>
    </row>
    <row r="28" spans="1:7" s="149" customFormat="1" ht="18" customHeight="1">
      <c r="A28" s="153" t="s">
        <v>74</v>
      </c>
      <c r="B28" s="74" t="s">
        <v>75</v>
      </c>
      <c r="C28" s="76" t="s">
        <v>76</v>
      </c>
      <c r="D28" s="77">
        <f>30*1.07</f>
        <v>32.1</v>
      </c>
      <c r="E28" s="77">
        <f>30*1.1</f>
        <v>33</v>
      </c>
      <c r="F28" s="157">
        <f>30*1.15</f>
        <v>34.5</v>
      </c>
      <c r="G28" s="156"/>
    </row>
    <row r="29" spans="1:7" s="149" customFormat="1" ht="18" customHeight="1">
      <c r="A29" s="153" t="s">
        <v>77</v>
      </c>
      <c r="B29" s="74" t="s">
        <v>78</v>
      </c>
      <c r="C29" s="76"/>
      <c r="D29" s="77"/>
      <c r="E29" s="77"/>
      <c r="F29" s="157">
        <f>C29*1.15</f>
        <v>0</v>
      </c>
      <c r="G29" s="156"/>
    </row>
    <row r="30" spans="1:7" s="149" customFormat="1" ht="18" customHeight="1">
      <c r="A30" s="153" t="s">
        <v>79</v>
      </c>
      <c r="B30" s="74" t="s">
        <v>80</v>
      </c>
      <c r="C30" s="76"/>
      <c r="D30" s="77"/>
      <c r="E30" s="77"/>
      <c r="F30" s="157">
        <f>C30*1.15</f>
        <v>0</v>
      </c>
      <c r="G30" s="156"/>
    </row>
    <row r="31" spans="1:7" s="149" customFormat="1" ht="18" customHeight="1">
      <c r="A31" s="153" t="s">
        <v>81</v>
      </c>
      <c r="B31" s="74" t="s">
        <v>82</v>
      </c>
      <c r="C31" s="76" t="s">
        <v>83</v>
      </c>
      <c r="D31" s="77">
        <f>34*1.07</f>
        <v>36.38</v>
      </c>
      <c r="E31" s="77">
        <f>34*1.1</f>
        <v>37.400000000000006</v>
      </c>
      <c r="F31" s="157">
        <f>34*1.15</f>
        <v>39.099999999999994</v>
      </c>
      <c r="G31" s="156"/>
    </row>
    <row r="32" spans="1:7" s="149" customFormat="1" ht="18" customHeight="1">
      <c r="A32" s="153" t="s">
        <v>84</v>
      </c>
      <c r="B32" s="74" t="s">
        <v>85</v>
      </c>
      <c r="C32" s="76" t="s">
        <v>86</v>
      </c>
      <c r="D32" s="77">
        <f>48*1.07</f>
        <v>51.36</v>
      </c>
      <c r="E32" s="77">
        <f>48*1.1</f>
        <v>52.800000000000004</v>
      </c>
      <c r="F32" s="157">
        <f>48*1.15</f>
        <v>55.199999999999996</v>
      </c>
      <c r="G32" s="156"/>
    </row>
    <row r="33" spans="1:7" s="149" customFormat="1" ht="18" customHeight="1">
      <c r="A33" s="153" t="s">
        <v>87</v>
      </c>
      <c r="B33" s="74" t="s">
        <v>88</v>
      </c>
      <c r="C33" s="76">
        <v>3.8</v>
      </c>
      <c r="D33" s="81">
        <f>3.8*1.07</f>
        <v>4.066</v>
      </c>
      <c r="E33" s="77">
        <f>3.8*1.1</f>
        <v>4.18</v>
      </c>
      <c r="F33" s="158">
        <f>C33*1.15</f>
        <v>4.369999999999999</v>
      </c>
      <c r="G33" s="159"/>
    </row>
    <row r="34" spans="1:7" s="149" customFormat="1" ht="15.75" customHeight="1">
      <c r="A34" s="152" t="s">
        <v>89</v>
      </c>
      <c r="B34" s="89" t="s">
        <v>90</v>
      </c>
      <c r="C34" s="90"/>
      <c r="D34" s="160"/>
      <c r="E34" s="160"/>
      <c r="F34" s="161"/>
      <c r="G34" s="147"/>
    </row>
    <row r="35" spans="1:7" s="149" customFormat="1" ht="15" customHeight="1">
      <c r="A35" s="152"/>
      <c r="B35" s="162" t="s">
        <v>91</v>
      </c>
      <c r="C35" s="76">
        <v>0</v>
      </c>
      <c r="D35" s="77">
        <v>0</v>
      </c>
      <c r="E35" s="163">
        <v>0</v>
      </c>
      <c r="F35" s="157">
        <v>0</v>
      </c>
      <c r="G35" s="164"/>
    </row>
    <row r="36" spans="1:7" s="149" customFormat="1" ht="15" customHeight="1">
      <c r="A36" s="152" t="s">
        <v>92</v>
      </c>
      <c r="B36" s="89" t="s">
        <v>90</v>
      </c>
      <c r="C36" s="90"/>
      <c r="D36" s="160"/>
      <c r="E36" s="160"/>
      <c r="F36" s="161"/>
      <c r="G36" s="164"/>
    </row>
    <row r="37" spans="1:7" s="149" customFormat="1" ht="22.5" customHeight="1">
      <c r="A37" s="152"/>
      <c r="B37" s="162" t="s">
        <v>93</v>
      </c>
      <c r="C37" s="75" t="s">
        <v>94</v>
      </c>
      <c r="D37" s="77">
        <f>288*1.07</f>
        <v>308.16</v>
      </c>
      <c r="E37" s="165">
        <f>288*1.1</f>
        <v>316.8</v>
      </c>
      <c r="F37" s="166">
        <f>288*1.15</f>
        <v>331.2</v>
      </c>
      <c r="G37" s="167"/>
    </row>
    <row r="38" spans="1:6" s="149" customFormat="1" ht="12.75" customHeight="1">
      <c r="A38" s="110" t="s">
        <v>95</v>
      </c>
      <c r="B38" s="110"/>
      <c r="C38" s="110"/>
      <c r="D38" s="110"/>
      <c r="E38" s="110"/>
      <c r="F38" s="110"/>
    </row>
    <row r="39" spans="1:6" s="149" customFormat="1" ht="24" customHeight="1">
      <c r="A39" s="110"/>
      <c r="B39" s="110"/>
      <c r="C39" s="110"/>
      <c r="D39" s="110"/>
      <c r="E39" s="110"/>
      <c r="F39" s="110"/>
    </row>
    <row r="40" s="149" customFormat="1" ht="12.75">
      <c r="F40" s="151"/>
    </row>
    <row r="41" spans="2:6" s="149" customFormat="1" ht="12.75">
      <c r="B41" s="168"/>
      <c r="F41" s="151"/>
    </row>
    <row r="42" s="149" customFormat="1" ht="12.75">
      <c r="F42" s="151"/>
    </row>
  </sheetData>
  <sheetProtection selectLockedCells="1" selectUnlockedCells="1"/>
  <mergeCells count="10">
    <mergeCell ref="B1:G3"/>
    <mergeCell ref="A4:G4"/>
    <mergeCell ref="A6:C6"/>
    <mergeCell ref="A9:C9"/>
    <mergeCell ref="A13:C13"/>
    <mergeCell ref="A16:C16"/>
    <mergeCell ref="A20:C20"/>
    <mergeCell ref="A34:A35"/>
    <mergeCell ref="A36:A37"/>
    <mergeCell ref="A38:F39"/>
  </mergeCells>
  <printOptions/>
  <pageMargins left="0" right="0" top="0.9840277777777777" bottom="0.9840277777777777" header="0.5118055555555555" footer="0.5118055555555555"/>
  <pageSetup horizontalDpi="300" verticalDpi="300" orientation="portrait" paperSize="9" scale="70"/>
  <legacyDrawing r:id="rId2"/>
  <oleObjects>
    <oleObject progId="" shapeId="10271369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Дмитрий</cp:lastModifiedBy>
  <cp:lastPrinted>2013-01-22T06:14:50Z</cp:lastPrinted>
  <dcterms:created xsi:type="dcterms:W3CDTF">2012-09-27T08:11:36Z</dcterms:created>
  <dcterms:modified xsi:type="dcterms:W3CDTF">2013-01-22T06:19:00Z</dcterms:modified>
  <cp:category/>
  <cp:version/>
  <cp:contentType/>
  <cp:contentStatus/>
</cp:coreProperties>
</file>